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Начало" sheetId="1" state="visible" r:id="rId1"/>
    <sheet xmlns:r="http://schemas.openxmlformats.org/officeDocument/2006/relationships" name="План 90 дни" sheetId="2" state="visible" r:id="rId2"/>
    <sheet xmlns:r="http://schemas.openxmlformats.org/officeDocument/2006/relationships" name="Разходи" sheetId="3" state="visible" r:id="rId3"/>
    <sheet xmlns:r="http://schemas.openxmlformats.org/officeDocument/2006/relationships" name="Нетна стойност" sheetId="4" state="visible" r:id="rId4"/>
    <sheet xmlns:r="http://schemas.openxmlformats.org/officeDocument/2006/relationships" name="Утрешният ден" sheetId="5" state="visible" r:id="rId5"/>
    <sheet xmlns:r="http://schemas.openxmlformats.org/officeDocument/2006/relationships" name="Декларация" sheetId="6" state="visible" r:id="rId6"/>
  </sheets>
  <definedNames>
    <definedName name="_xlnm.Print_Titles" localSheetId="1">'План 90 дни'!$4:$4</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0\ %"/>
    <numFmt numFmtId="167" formatCode="#,##0.00\ &quot;€&quot;;&quot;−&quot;#,##0.00\ &quot;€&quot;"/>
    <numFmt numFmtId="168" formatCode="0.0\ %;&quot;−&quot;0.0\ %"/>
    <numFmt numFmtId="169" formatCode="0.0"/>
  </numFmts>
  <fonts count="13">
    <font>
      <name val="Calibri"/>
      <family val="2"/>
      <color theme="1"/>
      <sz val="11"/>
      <scheme val="minor"/>
    </font>
    <font>
      <name val="Calibri"/>
      <b val="1"/>
      <color rgb="001B1A17"/>
      <sz val="18"/>
    </font>
    <font>
      <name val="Calibri"/>
      <b val="1"/>
      <color rgb="001B1A17"/>
      <sz val="11"/>
    </font>
    <font>
      <name val="Calibri"/>
      <color rgb="001B1A17"/>
      <sz val="11"/>
    </font>
    <font>
      <name val="Calibri"/>
      <i val="1"/>
      <color rgb="006A6456"/>
      <sz val="10"/>
    </font>
    <font>
      <name val="Calibri"/>
      <b val="1"/>
      <color rgb="00FFFFFF"/>
      <sz val="10"/>
    </font>
    <font>
      <name val="Calibri"/>
      <color rgb="0048443A"/>
      <sz val="10"/>
    </font>
    <font>
      <name val="Calibri"/>
      <color rgb="006A6456"/>
      <sz val="10"/>
    </font>
    <font>
      <name val="Calibri"/>
      <b val="1"/>
      <color rgb="001B1A17"/>
      <sz val="12"/>
    </font>
    <font>
      <name val="Calibri"/>
      <b val="1"/>
      <color rgb="001B1A17"/>
      <sz val="13"/>
    </font>
    <font>
      <name val="Calibri"/>
      <color rgb="0048443A"/>
      <sz val="11"/>
    </font>
    <font>
      <name val="Calibri"/>
      <color rgb="001F4E9A"/>
      <sz val="11"/>
    </font>
    <font>
      <name val="Calibri"/>
      <color rgb="001F4E9A"/>
      <sz val="11"/>
      <u val="single"/>
    </font>
  </fonts>
  <fills count="6">
    <fill>
      <patternFill/>
    </fill>
    <fill>
      <patternFill patternType="gray125"/>
    </fill>
    <fill>
      <patternFill patternType="solid">
        <fgColor rgb="00FBEEC4"/>
      </patternFill>
    </fill>
    <fill>
      <patternFill patternType="solid">
        <fgColor rgb="00191B21"/>
      </patternFill>
    </fill>
    <fill>
      <patternFill patternType="solid">
        <fgColor rgb="00F3EEE2"/>
      </patternFill>
    </fill>
    <fill>
      <patternFill patternType="solid">
        <fgColor rgb="00E4BF62"/>
      </patternFill>
    </fill>
  </fills>
  <borders count="6">
    <border>
      <left/>
      <right/>
      <top/>
      <bottom/>
      <diagonal/>
    </border>
    <border>
      <left style="thin">
        <color rgb="00D8CBA9"/>
      </left>
      <right style="thin">
        <color rgb="00D8CBA9"/>
      </right>
      <top style="thin">
        <color rgb="00D8CBA9"/>
      </top>
      <bottom style="thin">
        <color rgb="00D8CBA9"/>
      </bottom>
    </border>
    <border>
      <left/>
      <right/>
      <top style="thin">
        <color rgb="00D8CBA9"/>
      </top>
      <bottom/>
      <diagonal/>
    </border>
    <border>
      <left/>
      <right style="thin">
        <color rgb="00D8CBA9"/>
      </right>
      <top style="thin">
        <color rgb="00D8CBA9"/>
      </top>
      <bottom/>
      <diagonal/>
    </border>
    <border>
      <left/>
      <right/>
      <top style="thin">
        <color rgb="00D8CBA9"/>
      </top>
      <bottom style="thin">
        <color rgb="00D8CBA9"/>
      </bottom>
      <diagonal/>
    </border>
    <border>
      <left/>
      <right style="thin">
        <color rgb="00D8CBA9"/>
      </right>
      <top style="thin">
        <color rgb="00D8CBA9"/>
      </top>
      <bottom style="thin">
        <color rgb="00D8CBA9"/>
      </bottom>
      <diagonal/>
    </border>
  </borders>
  <cellStyleXfs count="1">
    <xf numFmtId="0" fontId="0" fillId="0" borderId="0"/>
  </cellStyleXfs>
  <cellXfs count="38">
    <xf numFmtId="0" fontId="0" fillId="0" borderId="0" pivotButton="0" quotePrefix="0" xfId="0"/>
    <xf numFmtId="0" fontId="1" fillId="0" borderId="0" applyAlignment="1" pivotButton="0" quotePrefix="0" xfId="0">
      <alignment horizontal="left" vertical="top" wrapText="1"/>
    </xf>
    <xf numFmtId="0" fontId="10" fillId="0" borderId="0" applyAlignment="1" pivotButton="0" quotePrefix="0" xfId="0">
      <alignment horizontal="left" vertical="top" wrapText="1"/>
    </xf>
    <xf numFmtId="0" fontId="9" fillId="0" borderId="0" applyAlignment="1" pivotButton="0" quotePrefix="0" xfId="0">
      <alignment horizontal="left" vertical="top" wrapText="1"/>
    </xf>
    <xf numFmtId="0" fontId="2" fillId="0" borderId="0" applyAlignment="1" pivotButton="0" quotePrefix="0" xfId="0">
      <alignment horizontal="left" vertical="top"/>
    </xf>
    <xf numFmtId="0" fontId="3" fillId="0" borderId="0" applyAlignment="1" pivotButton="0" quotePrefix="0" xfId="0">
      <alignment horizontal="left" vertical="top" wrapText="1"/>
    </xf>
    <xf numFmtId="0" fontId="3" fillId="0" borderId="0" applyAlignment="1" pivotButton="0" quotePrefix="0" xfId="0">
      <alignment horizontal="left" vertical="top"/>
    </xf>
    <xf numFmtId="0" fontId="0" fillId="2" borderId="1" pivotButton="0" quotePrefix="0" xfId="0"/>
    <xf numFmtId="0" fontId="0" fillId="4" borderId="1" pivotButton="0" quotePrefix="0" xfId="0"/>
    <xf numFmtId="0" fontId="0" fillId="5" borderId="1" pivotButton="0" quotePrefix="0" xfId="0"/>
    <xf numFmtId="166" fontId="8" fillId="5" borderId="1" applyAlignment="1" pivotButton="0" quotePrefix="0" xfId="0">
      <alignment vertical="top"/>
    </xf>
    <xf numFmtId="167" fontId="8" fillId="5" borderId="1" applyAlignment="1" pivotButton="0" quotePrefix="0" xfId="0">
      <alignment vertical="top"/>
    </xf>
    <xf numFmtId="0" fontId="8" fillId="5" borderId="1" applyAlignment="1" pivotButton="0" quotePrefix="0" xfId="0">
      <alignment vertical="top" wrapText="1"/>
    </xf>
    <xf numFmtId="0" fontId="12" fillId="0" borderId="0" applyAlignment="1" pivotButton="0" quotePrefix="0" xfId="0">
      <alignment horizontal="left" vertical="top" wrapText="1"/>
    </xf>
    <xf numFmtId="0" fontId="4" fillId="0" borderId="0" applyAlignment="1" pivotButton="0" quotePrefix="0" xfId="0">
      <alignment horizontal="left" vertical="top" wrapText="1"/>
    </xf>
    <xf numFmtId="0" fontId="2" fillId="0" borderId="0" applyAlignment="1" pivotButton="0" quotePrefix="0" xfId="0">
      <alignment horizontal="left" vertical="top" wrapText="1"/>
    </xf>
    <xf numFmtId="165" fontId="3" fillId="2" borderId="1" applyAlignment="1" applyProtection="1" pivotButton="0" quotePrefix="0" xfId="0">
      <alignment horizontal="left"/>
      <protection locked="0" hidden="0"/>
    </xf>
    <xf numFmtId="0" fontId="5" fillId="3" borderId="1" applyAlignment="1" pivotButton="0" quotePrefix="0" xfId="0">
      <alignment horizontal="center" vertical="center" wrapText="1"/>
    </xf>
    <xf numFmtId="0" fontId="3" fillId="0" borderId="0" applyAlignment="1" pivotButton="0" quotePrefix="0" xfId="0">
      <alignment horizontal="center" vertical="top"/>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165" fontId="3" fillId="4" borderId="1" applyAlignment="1" pivotButton="0" quotePrefix="0" xfId="0">
      <alignment vertical="top"/>
    </xf>
    <xf numFmtId="0" fontId="3" fillId="2" borderId="1" applyAlignment="1" applyProtection="1" pivotButton="0" quotePrefix="0" xfId="0">
      <alignment vertical="top"/>
      <protection locked="0" hidden="0"/>
    </xf>
    <xf numFmtId="0" fontId="3" fillId="2" borderId="1" applyAlignment="1" applyProtection="1" pivotButton="0" quotePrefix="0" xfId="0">
      <alignment vertical="top" wrapText="1"/>
      <protection locked="0" hidden="0"/>
    </xf>
    <xf numFmtId="166" fontId="3" fillId="4" borderId="1" applyAlignment="1" pivotButton="0" quotePrefix="0" xfId="0">
      <alignment vertical="top"/>
    </xf>
    <xf numFmtId="167" fontId="3" fillId="2" borderId="1" applyAlignment="1" applyProtection="1" pivotButton="0" quotePrefix="0" xfId="0">
      <alignment vertical="top"/>
      <protection locked="0" hidden="0"/>
    </xf>
    <xf numFmtId="167" fontId="3" fillId="4" borderId="1" applyAlignment="1" pivotButton="0" quotePrefix="0" xfId="0">
      <alignment vertical="top"/>
    </xf>
    <xf numFmtId="168" fontId="3" fillId="4" borderId="1" applyAlignment="1" pivotButton="0" quotePrefix="0" xfId="0">
      <alignment vertical="top"/>
    </xf>
    <xf numFmtId="166" fontId="3" fillId="2" borderId="1" applyAlignment="1" applyProtection="1" pivotButton="0" quotePrefix="0" xfId="0">
      <alignment vertical="top"/>
      <protection locked="0" hidden="0"/>
    </xf>
    <xf numFmtId="0" fontId="3" fillId="4" borderId="1" applyAlignment="1" pivotButton="0" quotePrefix="0" xfId="0">
      <alignment vertical="top" wrapText="1"/>
    </xf>
    <xf numFmtId="169" fontId="3" fillId="4" borderId="1" applyAlignment="1" pivotButton="0" quotePrefix="0" xfId="0">
      <alignment vertical="top"/>
    </xf>
    <xf numFmtId="0" fontId="0" fillId="0" borderId="4" pivotButton="0" quotePrefix="0" xfId="0"/>
    <xf numFmtId="0" fontId="0" fillId="0" borderId="5" pivotButton="0" quotePrefix="0" xfId="0"/>
    <xf numFmtId="0" fontId="0" fillId="0" borderId="4" applyProtection="1" pivotButton="0" quotePrefix="0" xfId="0">
      <protection locked="0" hidden="0"/>
    </xf>
    <xf numFmtId="0" fontId="0" fillId="0" borderId="5" applyProtection="1" pivotButton="0" quotePrefix="0" xfId="0">
      <protection locked="0" hidden="0"/>
    </xf>
    <xf numFmtId="165" fontId="3" fillId="2" borderId="1" applyAlignment="1" applyProtection="1" pivotButton="0" quotePrefix="0" xfId="0">
      <alignment vertical="top"/>
      <protection locked="0" hidden="0"/>
    </xf>
    <xf numFmtId="1" fontId="3" fillId="2" borderId="1" applyAlignment="1" applyProtection="1" pivotButton="0" quotePrefix="0" xfId="0">
      <alignment vertical="top"/>
      <protection locked="0" hidden="0"/>
    </xf>
    <xf numFmtId="0" fontId="1" fillId="0" borderId="0" applyAlignment="1" pivotButton="0" quotePrefix="0" xfId="0">
      <alignment horizontal="center" vertical="top" wrapText="1"/>
    </xf>
  </cellXfs>
  <cellStyles count="1">
    <cellStyle name="Normal" xfId="0" builtinId="0" hidden="0"/>
  </cellStyles>
  <dxfs count="1">
    <dxf>
      <fill>
        <patternFill patternType="solid">
          <fgColor rgb="00DCEB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nvesticii.bg/katalog/alternativnite-investicii/" TargetMode="External" Id="rId1"/><Relationship Type="http://schemas.openxmlformats.org/officeDocument/2006/relationships/hyperlink" Target="https://investicii.bg/tablici/" TargetMode="External" Id="rId2"/><Relationship Type="http://schemas.openxmlformats.org/officeDocument/2006/relationships/hyperlink" Target="https://investicii.bg/kalkulatori/" TargetMode="External" Id="rId3"/></Relationships>
</file>

<file path=xl/worksheets/sheet1.xml><?xml version="1.0" encoding="utf-8"?>
<worksheet xmlns="http://schemas.openxmlformats.org/spreadsheetml/2006/main">
  <sheetPr>
    <tabColor rgb="00E4BF62"/>
    <outlinePr summaryBelow="1" summaryRight="1"/>
    <pageSetUpPr fitToPage="1"/>
  </sheetPr>
  <dimension ref="A1:C30"/>
  <sheetViews>
    <sheetView showGridLines="0" tabSelected="1" zoomScale="110" workbookViewId="0">
      <selection activeCell="A1" sqref="A1"/>
    </sheetView>
  </sheetViews>
  <sheetFormatPr baseColWidth="8" defaultRowHeight="15"/>
  <cols>
    <col width="4" customWidth="1" min="1" max="1"/>
    <col width="62" customWidth="1" min="2" max="2"/>
    <col width="22" customWidth="1" min="3" max="3"/>
    <col width="4" customWidth="1" min="4" max="4"/>
  </cols>
  <sheetData>
    <row r="1" ht="27.76" customHeight="1">
      <c r="B1" s="1" t="inlineStr">
        <is>
          <t>Планът за 90 дни</t>
        </is>
      </c>
    </row>
    <row r="2" ht="47.56" customHeight="1">
      <c r="B2" s="2" t="inlineStr">
        <is>
          <t>Планът за действие от глава 14 на „Алтернативните инвестиции“: одитът на реалността (дни 1–7), фундаментът (8–60), цифровата застраховка и автоматизацията (61–90) — и последното упражнение, „Утрешният ден“.</t>
        </is>
      </c>
    </row>
    <row r="4" ht="24" customHeight="1">
      <c r="B4" s="3" t="inlineStr">
        <is>
          <t>Как се ползва</t>
        </is>
      </c>
    </row>
    <row r="5" ht="33.04000000000001" customHeight="1">
      <c r="A5" s="4" t="inlineStr">
        <is>
          <t>1.</t>
        </is>
      </c>
      <c r="B5" s="5" t="inlineStr">
        <is>
          <t>Сложи началната дата в „План 90 дни“ — сроковете на стъпките се нареждат сами. Отбелязвай „да“, когато свършиш стъпка.</t>
        </is>
      </c>
    </row>
    <row r="6" ht="33.04000000000001" customHeight="1">
      <c r="A6" s="4" t="inlineStr">
        <is>
          <t>2.</t>
        </is>
      </c>
      <c r="B6" s="5" t="inlineStr">
        <is>
          <t>Попълни „Разходи“ и „Нетна стойност“ — числата в жълтите клетки са примерни, замени ги със своите. Всички суми са в евро.</t>
        </is>
      </c>
    </row>
    <row r="7" ht="33.04000000000001" customHeight="1">
      <c r="A7" s="4" t="inlineStr">
        <is>
          <t>3.</t>
        </is>
      </c>
      <c r="B7" s="5" t="inlineStr">
        <is>
          <t>„Утрешният ден“ събира всичко: колко отделяш на месец, фонда за спешни случаи и твоята „Щанга“ — колко в сигурни и колко в рискови активи.</t>
        </is>
      </c>
    </row>
    <row r="8" ht="18.52" customHeight="1">
      <c r="A8" s="4" t="inlineStr">
        <is>
          <t>4.</t>
        </is>
      </c>
      <c r="B8" s="5" t="inlineStr">
        <is>
          <t>Разпечатай и подпиши „Декларация“ — декларацията за финансова независимост от глава 14.</t>
        </is>
      </c>
    </row>
    <row r="10">
      <c r="B10" s="6" t="inlineStr">
        <is>
          <t>Жълто — попълваш ти</t>
        </is>
      </c>
      <c r="C10" s="7" t="n"/>
    </row>
    <row r="11">
      <c r="B11" s="6" t="inlineStr">
        <is>
          <t>Сиво — смята се автоматично (не го пипай)</t>
        </is>
      </c>
      <c r="C11" s="8" t="n"/>
    </row>
    <row r="12">
      <c r="B12" s="6" t="inlineStr">
        <is>
          <t>Злато — резултатът</t>
        </is>
      </c>
      <c r="C12" s="9" t="n"/>
    </row>
    <row r="14" ht="24" customHeight="1">
      <c r="B14" s="3" t="inlineStr">
        <is>
          <t>Накратко</t>
        </is>
      </c>
    </row>
    <row r="15" ht="18.52" customHeight="1">
      <c r="B15" s="5" t="inlineStr">
        <is>
          <t>Готово от плана</t>
        </is>
      </c>
      <c r="C15" s="10">
        <f>'План 90 дни'!E22</f>
        <v>0</v>
      </c>
    </row>
    <row r="16" ht="18.52" customHeight="1">
      <c r="B16" s="5" t="inlineStr">
        <is>
          <t>Нетна стойност</t>
        </is>
      </c>
      <c r="C16" s="11">
        <f>'Нетна стойност'!B29</f>
        <v>13200</v>
      </c>
    </row>
    <row r="17" ht="18.52" customHeight="1">
      <c r="B17" s="5" t="inlineStr">
        <is>
          <t>Ще отделяш на месец</t>
        </is>
      </c>
      <c r="C17" s="11">
        <f>'Утрешният ден'!B12</f>
        <v>170</v>
      </c>
    </row>
    <row r="18" ht="18.52" customHeight="1">
      <c r="B18" s="5" t="inlineStr">
        <is>
          <t>Липсват до фонда за 3 месеца</t>
        </is>
      </c>
      <c r="C18" s="11">
        <f>'Утрешният ден'!B19</f>
        <v>700</v>
      </c>
    </row>
    <row r="19" ht="18.52" customHeight="1">
      <c r="B19" s="5" t="inlineStr">
        <is>
          <t>„Щангата“</t>
        </is>
      </c>
      <c r="C19" s="12" t="str">
        <f>'Утрешният ден'!B29</f>
        <v>Рисковата част е под 10 % — по-предпазливо от „Щангата“ в книгата (80–90 % в сигурния край, 10–20 % в рисковия).</v>
      </c>
    </row>
    <row r="21" ht="24" customHeight="1">
      <c r="B21" s="3" t="inlineStr">
        <is>
          <t>Важно</t>
        </is>
      </c>
    </row>
    <row r="22" ht="33.04000000000001" customHeight="1">
      <c r="B22" s="5" t="inlineStr">
        <is>
          <t>Таблицата е с образователна цел и не е инвестиционен съвет. Стъпките са по книгата, без призивите ѝ за покупка; дали и в какво да вложиш пари, решаваш ти.</t>
        </is>
      </c>
    </row>
    <row r="24">
      <c r="B24" s="4" t="inlineStr">
        <is>
          <t>Методът е от книгата:</t>
        </is>
      </c>
    </row>
    <row r="25" ht="18.52" customHeight="1">
      <c r="B25" s="13" t="inlineStr">
        <is>
          <t>Алтернативните инвестиции — Мартин Горданов</t>
        </is>
      </c>
    </row>
    <row r="26" ht="18.52" customHeight="1">
      <c r="B26" s="13" t="inlineStr">
        <is>
          <t>Още безплатни таблици: investicii.bg/tablici/</t>
        </is>
      </c>
    </row>
    <row r="27" ht="18.52" customHeight="1">
      <c r="B27" s="13" t="inlineStr">
        <is>
          <t>Калкулатори: investicii.bg/kalkulatori/</t>
        </is>
      </c>
    </row>
    <row r="29" ht="43.6" customHeight="1">
      <c r="B29" s="14" t="inlineStr">
        <is>
          <t>Упражненията и цитатите от книгата © Мартин Горданов. Таблицата © „Лекс Криейтив Стратеджи“ ЕООД (Инвестиции, investicii.bg). Безплатна — за лично ползване; не се продава и не се разпространява променена.</t>
        </is>
      </c>
    </row>
    <row r="30" ht="17.2" customHeight="1">
      <c r="B30" s="14" t="inlineStr">
        <is>
          <t>Версия 1 · октомври 2026 г.</t>
        </is>
      </c>
    </row>
  </sheetData>
  <mergeCells count="9">
    <mergeCell ref="B6:C6"/>
    <mergeCell ref="B30:C30"/>
    <mergeCell ref="B2:C2"/>
    <mergeCell ref="B29:C29"/>
    <mergeCell ref="B7:C7"/>
    <mergeCell ref="B5:C5"/>
    <mergeCell ref="B22:C22"/>
    <mergeCell ref="B1:C1"/>
    <mergeCell ref="B8:C8"/>
  </mergeCells>
  <hyperlinks>
    <hyperlink xmlns:r="http://schemas.openxmlformats.org/officeDocument/2006/relationships" ref="B25" r:id="rId1"/>
    <hyperlink xmlns:r="http://schemas.openxmlformats.org/officeDocument/2006/relationships" ref="B26" r:id="rId2"/>
    <hyperlink xmlns:r="http://schemas.openxmlformats.org/officeDocument/2006/relationships" ref="B27" r:id="rId3"/>
  </hyperlinks>
  <pageMargins left="0.75" right="0.75" top="1" bottom="1" header="0.5" footer="0.5"/>
  <pageSetup orientation="portrait" fitToHeight="0"/>
</worksheet>
</file>

<file path=xl/worksheets/sheet2.xml><?xml version="1.0" encoding="utf-8"?>
<worksheet xmlns="http://schemas.openxmlformats.org/spreadsheetml/2006/main">
  <sheetPr>
    <outlinePr summaryBelow="1" summaryRight="1"/>
    <pageSetUpPr fitToPage="1"/>
  </sheetPr>
  <dimension ref="A1:G25"/>
  <sheetViews>
    <sheetView showGridLines="0" tabSelected="0" zoomScale="110" workbookViewId="0">
      <pane ySplit="4" topLeftCell="A5" activePane="bottomLeft" state="frozen"/>
      <selection pane="bottomLeft" activeCell="A1" sqref="A1"/>
    </sheetView>
  </sheetViews>
  <sheetFormatPr baseColWidth="8" defaultRowHeight="15"/>
  <cols>
    <col width="4" customWidth="1" min="1" max="1"/>
    <col width="24" customWidth="1" min="2" max="2"/>
    <col width="66" customWidth="1" min="3" max="3"/>
    <col width="15" customWidth="1" min="4" max="4"/>
    <col width="12" customWidth="1" min="5" max="5"/>
    <col width="10" customWidth="1" min="6" max="6"/>
    <col width="34" customWidth="1" min="7" max="7"/>
  </cols>
  <sheetData>
    <row r="1" ht="27.76" customHeight="1">
      <c r="A1" s="1" t="inlineStr">
        <is>
          <t>Планът за 90 дни</t>
        </is>
      </c>
    </row>
    <row r="2" ht="18.52" customHeight="1">
      <c r="B2" s="15" t="inlineStr">
        <is>
          <t>Ден 1 (начало):</t>
        </is>
      </c>
      <c r="C2" s="16" t="n">
        <v>46328</v>
      </c>
      <c r="D2" s="14" t="inlineStr">
        <is>
          <t>Смени датата — сроковете се нареждат сами.</t>
        </is>
      </c>
    </row>
    <row r="4">
      <c r="A4" s="17" t="inlineStr">
        <is>
          <t>№</t>
        </is>
      </c>
      <c r="B4" s="17" t="inlineStr">
        <is>
          <t>Етап</t>
        </is>
      </c>
      <c r="C4" s="17" t="inlineStr">
        <is>
          <t>Стъпка</t>
        </is>
      </c>
      <c r="D4" s="17" t="inlineStr">
        <is>
          <t>В книгата</t>
        </is>
      </c>
      <c r="E4" s="17" t="inlineStr">
        <is>
          <t>Срок</t>
        </is>
      </c>
      <c r="F4" s="17" t="inlineStr">
        <is>
          <t>Готово?</t>
        </is>
      </c>
      <c r="G4" s="17" t="inlineStr">
        <is>
          <t>Бележки</t>
        </is>
      </c>
    </row>
    <row r="5" ht="33.04000000000001" customHeight="1">
      <c r="A5" s="18" t="n">
        <v>1</v>
      </c>
      <c r="B5" s="19" t="inlineStr">
        <is>
          <t>Дни 1–7 · Одитът на реалността</t>
        </is>
      </c>
      <c r="C5" s="5" t="inlineStr">
        <is>
          <t>Запиши разходите си по категории — ако можеш, за последните 3 месеца (лист „Разходи“).</t>
        </is>
      </c>
      <c r="D5" s="20" t="inlineStr">
        <is>
          <t>глава 14</t>
        </is>
      </c>
      <c r="E5" s="21">
        <f>$C$2+2</f>
        <v>46330</v>
      </c>
      <c r="F5" s="22" t="n"/>
      <c r="G5" s="23" t="n"/>
    </row>
    <row r="6" ht="33.04000000000001" customHeight="1">
      <c r="A6" s="18" t="n">
        <v>2</v>
      </c>
      <c r="B6" s="19" t="inlineStr">
        <is>
          <t>Дни 1–7 · Одитът на реалността</t>
        </is>
      </c>
      <c r="C6" s="5" t="inlineStr">
        <is>
          <t>Впиши всичките си активи и пасиви — без да пропускаш нищо (лист „Нетна стойност“).</t>
        </is>
      </c>
      <c r="D6" s="20" t="inlineStr">
        <is>
          <t>глава 14</t>
        </is>
      </c>
      <c r="E6" s="21">
        <f>$C$2+4</f>
        <v>46332</v>
      </c>
      <c r="F6" s="22" t="n"/>
      <c r="G6" s="23" t="n"/>
    </row>
    <row r="7" ht="30.4" customHeight="1">
      <c r="A7" s="18" t="n">
        <v>3</v>
      </c>
      <c r="B7" s="19" t="inlineStr">
        <is>
          <t>Дни 1–7 · Одитът на реалността</t>
        </is>
      </c>
      <c r="C7" s="5" t="inlineStr">
        <is>
          <t>Изчисли нетната си стойност — това е отправната ти точка.</t>
        </is>
      </c>
      <c r="D7" s="20" t="inlineStr">
        <is>
          <t>глава 14</t>
        </is>
      </c>
      <c r="E7" s="21">
        <f>$C$2+4</f>
        <v>46332</v>
      </c>
      <c r="F7" s="22" t="n"/>
      <c r="G7" s="23" t="n"/>
    </row>
    <row r="8" ht="33.04000000000001" customHeight="1">
      <c r="A8" s="18" t="n">
        <v>4</v>
      </c>
      <c r="B8" s="19" t="inlineStr">
        <is>
          <t>Дни 1–7 · Одитът на реалността</t>
        </is>
      </c>
      <c r="C8" s="5" t="inlineStr">
        <is>
          <t>Сравни лихвата по депозита си с инфлацията (калкулаторът „Депозит срещу инфлация“ на investicii.bg).</t>
        </is>
      </c>
      <c r="D8" s="20" t="inlineStr">
        <is>
          <t>глави 1 и 14</t>
        </is>
      </c>
      <c r="E8" s="21">
        <f>$C$2+5</f>
        <v>46333</v>
      </c>
      <c r="F8" s="22" t="n"/>
      <c r="G8" s="23" t="n"/>
    </row>
    <row r="9" ht="33.04000000000001" customHeight="1">
      <c r="A9" s="18" t="n">
        <v>5</v>
      </c>
      <c r="B9" s="19" t="inlineStr">
        <is>
          <t>Дни 1–7 · Одитът на реалността</t>
        </is>
      </c>
      <c r="C9" s="5" t="inlineStr">
        <is>
          <t>Намери „течовете“ — дребните постоянни разходи, които не ти носят нищо.</t>
        </is>
      </c>
      <c r="D9" s="20" t="inlineStr">
        <is>
          <t>глава 14</t>
        </is>
      </c>
      <c r="E9" s="21">
        <f>$C$2+6</f>
        <v>46334</v>
      </c>
      <c r="F9" s="22" t="n"/>
      <c r="G9" s="23" t="n"/>
    </row>
    <row r="10" ht="33.04000000000001" customHeight="1">
      <c r="A10" s="18" t="n">
        <v>6</v>
      </c>
      <c r="B10" s="19" t="inlineStr">
        <is>
          <t>Дни 8–60 · Фундаментът</t>
        </is>
      </c>
      <c r="C10" s="5" t="inlineStr">
        <is>
          <t>Сметни фонда за спешни случаи: от 3 до 6 месеца основни разходи (лист „Утрешният ден“).</t>
        </is>
      </c>
      <c r="D10" s="20" t="inlineStr">
        <is>
          <t>глава 14</t>
        </is>
      </c>
      <c r="E10" s="21">
        <f>$C$2+9</f>
        <v>46337</v>
      </c>
      <c r="F10" s="22" t="n"/>
      <c r="G10" s="23" t="n"/>
    </row>
    <row r="11" ht="18.52" customHeight="1">
      <c r="A11" s="18" t="n">
        <v>7</v>
      </c>
      <c r="B11" s="19" t="inlineStr">
        <is>
          <t>Дни 8–60 · Фундаментът</t>
        </is>
      </c>
      <c r="C11" s="5" t="inlineStr">
        <is>
          <t>Започни да събираш фонда — в книгата той идва преди всяка инвестиция.</t>
        </is>
      </c>
      <c r="D11" s="20" t="inlineStr">
        <is>
          <t>глава 14</t>
        </is>
      </c>
      <c r="E11" s="21">
        <f>$C$2+13</f>
        <v>46341</v>
      </c>
      <c r="F11" s="22" t="n"/>
      <c r="G11" s="23" t="n"/>
    </row>
    <row r="12" ht="18.52" customHeight="1">
      <c r="A12" s="18" t="n">
        <v>8</v>
      </c>
      <c r="B12" s="19" t="inlineStr">
        <is>
          <t>Дни 8–60 · Фундаментът</t>
        </is>
      </c>
      <c r="C12" s="5" t="inlineStr">
        <is>
          <t>Разбери как работи P2P кредитирането и какви рискове носи.</t>
        </is>
      </c>
      <c r="D12" s="20" t="inlineStr">
        <is>
          <t>глави 5 и 14</t>
        </is>
      </c>
      <c r="E12" s="21">
        <f>$C$2+29</f>
        <v>46357</v>
      </c>
      <c r="F12" s="22" t="n"/>
      <c r="G12" s="23" t="n"/>
    </row>
    <row r="13" ht="33.04000000000001" customHeight="1">
      <c r="A13" s="18" t="n">
        <v>9</v>
      </c>
      <c r="B13" s="19" t="inlineStr">
        <is>
          <t>Дни 8–60 · Фундаментът</t>
        </is>
      </c>
      <c r="C13" s="5" t="inlineStr">
        <is>
          <t>Разгледай земеделската земя — директно или чрез АДСИЦ (виж и таблицата „Виртуален портфейл от АДСИЦ“).</t>
        </is>
      </c>
      <c r="D13" s="20" t="inlineStr">
        <is>
          <t>глави 4, 7 и 14</t>
        </is>
      </c>
      <c r="E13" s="21">
        <f>$C$2+44</f>
        <v>46372</v>
      </c>
      <c r="F13" s="22" t="n"/>
      <c r="G13" s="23" t="n"/>
    </row>
    <row r="14" ht="33.04000000000001" customHeight="1">
      <c r="A14" s="18" t="n">
        <v>10</v>
      </c>
      <c r="B14" s="19" t="inlineStr">
        <is>
          <t>Дни 8–60 · Фундаментът</t>
        </is>
      </c>
      <c r="C14" s="5" t="inlineStr">
        <is>
          <t>Научи проверката (дю дилиджънс) и червените флагове — преди да вложиш пари където и да е.</t>
        </is>
      </c>
      <c r="D14" s="20" t="inlineStr">
        <is>
          <t>глава 10</t>
        </is>
      </c>
      <c r="E14" s="21">
        <f>$C$2+59</f>
        <v>46387</v>
      </c>
      <c r="F14" s="22" t="n"/>
      <c r="G14" s="23" t="n"/>
    </row>
    <row r="15" ht="33.04000000000001" customHeight="1">
      <c r="A15" s="18" t="n">
        <v>11</v>
      </c>
      <c r="B15" s="19" t="inlineStr">
        <is>
          <t>Дни 61–90 · Цифровата застраховка и автоматизацията</t>
        </is>
      </c>
      <c r="C15" s="5" t="inlineStr">
        <is>
          <t>Прочети за биткойна, регулацията MiCA и рисковете — и реши дали изобщо е за теб.</t>
        </is>
      </c>
      <c r="D15" s="20" t="inlineStr">
        <is>
          <t>глави 8 и 14</t>
        </is>
      </c>
      <c r="E15" s="21">
        <f>$C$2+64</f>
        <v>46392</v>
      </c>
      <c r="F15" s="22" t="n"/>
      <c r="G15" s="23" t="n"/>
    </row>
    <row r="16" ht="47.56" customHeight="1">
      <c r="A16" s="18" t="n">
        <v>12</v>
      </c>
      <c r="B16" s="19" t="inlineStr">
        <is>
          <t>Дни 61–90 · Цифровата застраховка и автоматизацията</t>
        </is>
      </c>
      <c r="C16" s="5" t="inlineStr">
        <is>
          <t>Ако купуваш криптоактиви, купувай на равни месечни части (DCA), а не наведнъж; пази ги в хардуерен портфейл, а 24-те думи за възстановяване (seed phrase) — само на хартия.</t>
        </is>
      </c>
      <c r="D16" s="20" t="inlineStr">
        <is>
          <t>глава 14</t>
        </is>
      </c>
      <c r="E16" s="21">
        <f>$C$2+69</f>
        <v>46397</v>
      </c>
      <c r="F16" s="22" t="n"/>
      <c r="G16" s="23" t="n"/>
    </row>
    <row r="17" ht="33.04000000000001" customHeight="1">
      <c r="A17" s="18" t="n">
        <v>13</v>
      </c>
      <c r="B17" s="19" t="inlineStr">
        <is>
          <t>Дни 61–90 · Цифровата застраховка и автоматизацията</t>
        </is>
      </c>
      <c r="C17" s="5" t="inlineStr">
        <is>
          <t>Начертай своята „Щанга“: колко в сигурни и колко в рискови активи (лист „Утрешният ден“).</t>
        </is>
      </c>
      <c r="D17" s="20" t="inlineStr">
        <is>
          <t>глави 13 и 14</t>
        </is>
      </c>
      <c r="E17" s="21">
        <f>$C$2+74</f>
        <v>46402</v>
      </c>
      <c r="F17" s="22" t="n"/>
      <c r="G17" s="23" t="n"/>
    </row>
    <row r="18" ht="33.04000000000001" customHeight="1">
      <c r="A18" s="18" t="n">
        <v>14</v>
      </c>
      <c r="B18" s="19" t="inlineStr">
        <is>
          <t>Дни 61–90 · Цифровата застраховка и автоматизацията</t>
        </is>
      </c>
      <c r="C18" s="5" t="inlineStr">
        <is>
          <t>Реши колко ще отделяш всеки месец и го автоматизирай: превод в деня след заплатата.</t>
        </is>
      </c>
      <c r="D18" s="20" t="inlineStr">
        <is>
          <t>глава 14</t>
        </is>
      </c>
      <c r="E18" s="21">
        <f>$C$2+79</f>
        <v>46407</v>
      </c>
      <c r="F18" s="22" t="n"/>
      <c r="G18" s="23" t="n"/>
    </row>
    <row r="19" ht="33.04000000000001" customHeight="1">
      <c r="A19" s="18" t="n">
        <v>15</v>
      </c>
      <c r="B19" s="19" t="inlineStr">
        <is>
          <t>Дни 61–90 · Цифровата застраховка и автоматизацията</t>
        </is>
      </c>
      <c r="C19" s="5" t="inlineStr">
        <is>
          <t>Напиши и подпиши „Декларацията за финансова независимост“ (лист „Декларация“).</t>
        </is>
      </c>
      <c r="D19" s="20" t="inlineStr">
        <is>
          <t>глава 14</t>
        </is>
      </c>
      <c r="E19" s="21">
        <f>$C$2+84</f>
        <v>46412</v>
      </c>
      <c r="F19" s="22" t="n"/>
      <c r="G19" s="23" t="n"/>
    </row>
    <row r="20" ht="33.04000000000001" customHeight="1">
      <c r="A20" s="18" t="n">
        <v>16</v>
      </c>
      <c r="B20" s="19" t="inlineStr">
        <is>
          <t>Дни 61–90 · Цифровата застраховка и автоматизацията</t>
        </is>
      </c>
      <c r="C20" s="5" t="inlineStr">
        <is>
          <t>Запиши първата си стъпка — по-малка сума, но с ясна дата (лист „Утрешният ден“).</t>
        </is>
      </c>
      <c r="D20" s="20" t="inlineStr">
        <is>
          <t>глава 14</t>
        </is>
      </c>
      <c r="E20" s="21">
        <f>$C$2+89</f>
        <v>46417</v>
      </c>
      <c r="F20" s="22" t="n"/>
      <c r="G20" s="23" t="n"/>
    </row>
    <row r="22" ht="18.52" customHeight="1">
      <c r="C22" s="15" t="inlineStr">
        <is>
          <t>Готово общо</t>
        </is>
      </c>
      <c r="E22" s="10">
        <f>COUNTIF(F5:F20,"да")/16</f>
        <v>0</v>
      </c>
    </row>
    <row r="23" ht="18.52" customHeight="1">
      <c r="C23" s="5" t="inlineStr">
        <is>
          <t>Дни 1–7 · Одитът на реалността</t>
        </is>
      </c>
      <c r="E23" s="24">
        <f>COUNTIFS(B5:B20,"Дни 1–7 · Одитът на реалността",F5:F20,"да")/COUNTIF(B5:B20,"Дни 1–7 · Одитът на реалността")</f>
        <v>0</v>
      </c>
    </row>
    <row r="24" ht="18.52" customHeight="1">
      <c r="C24" s="5" t="inlineStr">
        <is>
          <t>Дни 8–60 · Фундаментът</t>
        </is>
      </c>
      <c r="E24" s="24">
        <f>COUNTIFS(B5:B20,"Дни 8–60 · Фундаментът",F5:F20,"да")/COUNTIF(B5:B20,"Дни 8–60 · Фундаментът")</f>
        <v>0</v>
      </c>
    </row>
    <row r="25" ht="18.52" customHeight="1">
      <c r="C25" s="5" t="inlineStr">
        <is>
          <t>Дни 61–90 · Цифровата застраховка и автоматизацията</t>
        </is>
      </c>
      <c r="E25" s="24">
        <f>COUNTIFS(B5:B20,"Дни 61–90 · Цифровата застраховка и автоматизацията",F5:F20,"да")/COUNTIF(B5:B20,"Дни 61–90 · Цифровата застраховка и автоматизацията")</f>
        <v>0</v>
      </c>
    </row>
  </sheetData>
  <mergeCells count="2">
    <mergeCell ref="D2:G2"/>
    <mergeCell ref="A1:E1"/>
  </mergeCells>
  <conditionalFormatting sqref="A5:G20">
    <cfRule type="expression" priority="1" dxfId="0">
      <formula>$F5="да"</formula>
    </cfRule>
  </conditionalFormatting>
  <dataValidations count="1">
    <dataValidation sqref="F5:F20" showDropDown="0" showInputMessage="0" showErrorMessage="0" allowBlank="1" errorTitle="Непозволена стойност" error="Избери от списъка." promptTitle="Подсказка" prompt="Избери „да“, когато стъпката е готова." type="list">
      <formula1>"да"</formula1>
    </dataValidation>
  </dataValidations>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fitToPage="1"/>
  </sheetPr>
  <dimension ref="A1:E18"/>
  <sheetViews>
    <sheetView showGridLines="0" tabSelected="0" zoomScale="110" workbookViewId="0">
      <selection activeCell="A1" sqref="A1"/>
    </sheetView>
  </sheetViews>
  <sheetFormatPr baseColWidth="8" defaultRowHeight="15"/>
  <cols>
    <col width="44" customWidth="1" min="1" max="1"/>
    <col width="13" customWidth="1" min="2" max="2"/>
    <col width="13" customWidth="1" min="3" max="3"/>
    <col width="13" customWidth="1" min="4" max="4"/>
    <col width="15" customWidth="1" min="5" max="5"/>
  </cols>
  <sheetData>
    <row r="1" ht="27.76" customHeight="1">
      <c r="A1" s="1" t="inlineStr">
        <is>
          <t>Разходи за 3 месеца</t>
        </is>
      </c>
    </row>
    <row r="2" ht="30.4" customHeight="1">
      <c r="A2" s="14" t="inlineStr">
        <is>
          <t>Дни 1–7: запиши всичко — от сметките до кафето и дребните импулсивни покупки. Извлечението от банката помага. Числата са примерни — замени ги.</t>
        </is>
      </c>
    </row>
    <row r="4">
      <c r="A4" s="17" t="inlineStr"/>
      <c r="B4" s="17" t="inlineStr">
        <is>
          <t>Месец 1</t>
        </is>
      </c>
      <c r="C4" s="17" t="inlineStr">
        <is>
          <t>Месец 2</t>
        </is>
      </c>
      <c r="D4" s="17" t="inlineStr">
        <is>
          <t>Месец 3</t>
        </is>
      </c>
      <c r="E4" s="17" t="inlineStr">
        <is>
          <t>Средно на месец</t>
        </is>
      </c>
    </row>
    <row r="5" ht="18.52" customHeight="1">
      <c r="A5" s="15" t="inlineStr">
        <is>
          <t>Доход (нето)</t>
        </is>
      </c>
      <c r="B5" s="25" t="n">
        <v>1700</v>
      </c>
      <c r="C5" s="25" t="n">
        <v>1700</v>
      </c>
      <c r="D5" s="25" t="n">
        <v>1700</v>
      </c>
      <c r="E5" s="26">
        <f>SUM(B5:D5)/3</f>
        <v>1700</v>
      </c>
    </row>
    <row r="6">
      <c r="A6" s="17" t="inlineStr">
        <is>
          <t>Разходи</t>
        </is>
      </c>
      <c r="B6" s="17" t="inlineStr"/>
      <c r="C6" s="17" t="inlineStr"/>
      <c r="D6" s="17" t="inlineStr"/>
      <c r="E6" s="17" t="inlineStr"/>
    </row>
    <row r="7" ht="18.52" customHeight="1">
      <c r="A7" s="5" t="inlineStr">
        <is>
          <t>Жилище и сметки</t>
        </is>
      </c>
      <c r="B7" s="25" t="n">
        <v>420</v>
      </c>
      <c r="C7" s="25" t="n">
        <v>450</v>
      </c>
      <c r="D7" s="25" t="n">
        <v>430</v>
      </c>
      <c r="E7" s="26">
        <f>SUM(B7:D7)/3</f>
        <v>433.3333333333333</v>
      </c>
    </row>
    <row r="8" ht="18.52" customHeight="1">
      <c r="A8" s="5" t="inlineStr">
        <is>
          <t>Храна вкъщи</t>
        </is>
      </c>
      <c r="B8" s="25" t="n">
        <v>320</v>
      </c>
      <c r="C8" s="25" t="n">
        <v>300</v>
      </c>
      <c r="D8" s="25" t="n">
        <v>330</v>
      </c>
      <c r="E8" s="26">
        <f>SUM(B8:D8)/3</f>
        <v>316.6666666666667</v>
      </c>
    </row>
    <row r="9" ht="18.52" customHeight="1">
      <c r="A9" s="5" t="inlineStr">
        <is>
          <t>Кафета и обеди навън</t>
        </is>
      </c>
      <c r="B9" s="25" t="n">
        <v>120</v>
      </c>
      <c r="C9" s="25" t="n">
        <v>140</v>
      </c>
      <c r="D9" s="25" t="n">
        <v>110</v>
      </c>
      <c r="E9" s="26">
        <f>SUM(B9:D9)/3</f>
        <v>123.33333333333333</v>
      </c>
    </row>
    <row r="10" ht="18.52" customHeight="1">
      <c r="A10" s="5" t="inlineStr">
        <is>
          <t>Транспорт</t>
        </is>
      </c>
      <c r="B10" s="25" t="n">
        <v>130</v>
      </c>
      <c r="C10" s="25" t="n">
        <v>120</v>
      </c>
      <c r="D10" s="25" t="n">
        <v>140</v>
      </c>
      <c r="E10" s="26">
        <f>SUM(B10:D10)/3</f>
        <v>130</v>
      </c>
    </row>
    <row r="11" ht="18.52" customHeight="1">
      <c r="A11" s="5" t="inlineStr">
        <is>
          <t>Абонаменти (стрийминг, телефон и др.)</t>
        </is>
      </c>
      <c r="B11" s="25" t="n">
        <v>45</v>
      </c>
      <c r="C11" s="25" t="n">
        <v>45</v>
      </c>
      <c r="D11" s="25" t="n">
        <v>45</v>
      </c>
      <c r="E11" s="26">
        <f>SUM(B11:D11)/3</f>
        <v>45</v>
      </c>
    </row>
    <row r="12" ht="18.52" customHeight="1">
      <c r="A12" s="5" t="inlineStr">
        <is>
          <t>Здраве</t>
        </is>
      </c>
      <c r="B12" s="25" t="n">
        <v>40</v>
      </c>
      <c r="C12" s="25" t="n">
        <v>20</v>
      </c>
      <c r="D12" s="25" t="n">
        <v>60</v>
      </c>
      <c r="E12" s="26">
        <f>SUM(B12:D12)/3</f>
        <v>40</v>
      </c>
    </row>
    <row r="13" ht="18.52" customHeight="1">
      <c r="A13" s="5" t="inlineStr">
        <is>
          <t>Импулсивни покупки</t>
        </is>
      </c>
      <c r="B13" s="25" t="n">
        <v>80</v>
      </c>
      <c r="C13" s="25" t="n">
        <v>60</v>
      </c>
      <c r="D13" s="25" t="n">
        <v>90</v>
      </c>
      <c r="E13" s="26">
        <f>SUM(B13:D13)/3</f>
        <v>76.66666666666667</v>
      </c>
    </row>
    <row r="14" ht="18.52" customHeight="1">
      <c r="A14" s="5" t="inlineStr">
        <is>
          <t>Развлечения и социален живот</t>
        </is>
      </c>
      <c r="B14" s="25" t="n">
        <v>90</v>
      </c>
      <c r="C14" s="25" t="n">
        <v>110</v>
      </c>
      <c r="D14" s="25" t="n">
        <v>70</v>
      </c>
      <c r="E14" s="26">
        <f>SUM(B14:D14)/3</f>
        <v>90</v>
      </c>
    </row>
    <row r="15" ht="18.52" customHeight="1">
      <c r="A15" s="5" t="inlineStr">
        <is>
          <t>Вноски по кредити</t>
        </is>
      </c>
      <c r="B15" s="25" t="n">
        <v>150</v>
      </c>
      <c r="C15" s="25" t="n">
        <v>150</v>
      </c>
      <c r="D15" s="25" t="n">
        <v>150</v>
      </c>
      <c r="E15" s="26">
        <f>SUM(B15:D15)/3</f>
        <v>150</v>
      </c>
    </row>
    <row r="16" ht="18.52" customHeight="1">
      <c r="A16" s="5" t="inlineStr">
        <is>
          <t>Други (дребни разходи)</t>
        </is>
      </c>
      <c r="B16" s="25" t="n">
        <v>50</v>
      </c>
      <c r="C16" s="25" t="n">
        <v>60</v>
      </c>
      <c r="D16" s="25" t="n">
        <v>40</v>
      </c>
      <c r="E16" s="26">
        <f>SUM(B16:D16)/3</f>
        <v>50</v>
      </c>
    </row>
    <row r="17" ht="18.52" customHeight="1">
      <c r="A17" s="15" t="inlineStr">
        <is>
          <t>Общо разходи</t>
        </is>
      </c>
      <c r="B17" s="26">
        <f>SUM(B7:B16)</f>
        <v>1445</v>
      </c>
      <c r="C17" s="26">
        <f>SUM(C7:C16)</f>
        <v>1455</v>
      </c>
      <c r="D17" s="26">
        <f>SUM(D7:D16)</f>
        <v>1465</v>
      </c>
      <c r="E17" s="11">
        <f>SUM(E7:E16)</f>
        <v>1455.0000000000002</v>
      </c>
    </row>
    <row r="18" ht="18.52" customHeight="1">
      <c r="A18" s="15" t="inlineStr">
        <is>
          <t>Остават (доход минус разходи)</t>
        </is>
      </c>
      <c r="B18" s="26">
        <f>B5-B17</f>
        <v>255</v>
      </c>
      <c r="C18" s="26">
        <f>C5-C17</f>
        <v>245</v>
      </c>
      <c r="D18" s="26">
        <f>D5-D17</f>
        <v>235</v>
      </c>
      <c r="E18" s="11">
        <f>E5-E17</f>
        <v>244.99999999999977</v>
      </c>
    </row>
  </sheetData>
  <mergeCells count="2">
    <mergeCell ref="A2:E2"/>
    <mergeCell ref="A1:E1"/>
  </mergeCells>
  <pageMargins left="0.75" right="0.75" top="1" bottom="1" header="0.5" footer="0.5"/>
  <pageSetup orientation="portrait" fitToHeight="0"/>
</worksheet>
</file>

<file path=xl/worksheets/sheet4.xml><?xml version="1.0" encoding="utf-8"?>
<worksheet xmlns="http://schemas.openxmlformats.org/spreadsheetml/2006/main">
  <sheetPr>
    <outlinePr summaryBelow="1" summaryRight="1"/>
    <pageSetUpPr fitToPage="1"/>
  </sheetPr>
  <dimension ref="A1:E30"/>
  <sheetViews>
    <sheetView showGridLines="0" tabSelected="0" zoomScale="110" workbookViewId="0">
      <selection activeCell="A1" sqref="A1"/>
    </sheetView>
  </sheetViews>
  <sheetFormatPr baseColWidth="8" defaultRowHeight="15"/>
  <cols>
    <col width="40" customWidth="1" min="1" max="1"/>
    <col width="14" customWidth="1" min="2" max="2"/>
    <col width="22" customWidth="1" min="3" max="3"/>
    <col width="12" customWidth="1" min="4" max="4"/>
    <col width="12" customWidth="1" min="5" max="5"/>
  </cols>
  <sheetData>
    <row r="1" ht="27.76" customHeight="1">
      <c r="A1" s="1" t="inlineStr">
        <is>
          <t>Нетна стойност и „Щангата“</t>
        </is>
      </c>
    </row>
    <row r="2" ht="56.8" customHeight="1">
      <c r="A2" s="14" t="inlineStr">
        <is>
          <t>Нетна стойност = активи − пасиви. В колона „За ‚Щангата‘“ отбележи всеки актив: сигурен край, среден или рисков край — книгата съветва средните да се преразпределят. Колата и жилището, в което живееш, влизат в нетната стойност, но не и в „Щангата“ — за тях избери „Не се брои“. „Сигурен край“ е по книгата (глава 13) и не значи „без риск“: цената на златото и на акциите на АДСИЦ може да падне.</t>
        </is>
      </c>
    </row>
    <row r="4">
      <c r="A4" s="17" t="inlineStr">
        <is>
          <t>Актив</t>
        </is>
      </c>
      <c r="B4" s="17" t="inlineStr">
        <is>
          <t>Стойност</t>
        </is>
      </c>
      <c r="C4" s="17" t="inlineStr">
        <is>
          <t>За „Щангата“</t>
        </is>
      </c>
      <c r="D4" s="17" t="inlineStr">
        <is>
          <t>Ликвиден?</t>
        </is>
      </c>
      <c r="E4" s="17" t="inlineStr">
        <is>
          <t>Дял от активите</t>
        </is>
      </c>
    </row>
    <row r="5">
      <c r="A5" s="23" t="inlineStr">
        <is>
          <t>Разплащателна сметка</t>
        </is>
      </c>
      <c r="B5" s="25" t="n">
        <v>1500</v>
      </c>
      <c r="C5" s="23" t="inlineStr">
        <is>
          <t>Сигурен край</t>
        </is>
      </c>
      <c r="D5" s="23" t="inlineStr">
        <is>
          <t>Да</t>
        </is>
      </c>
      <c r="E5" s="27">
        <f>IF(AND(N(B5)&gt;0,$B$19&gt;0),B5/$B$19,"")</f>
        <v>0.08823529411764706</v>
      </c>
    </row>
    <row r="6">
      <c r="A6" s="23" t="inlineStr">
        <is>
          <t>Депозит</t>
        </is>
      </c>
      <c r="B6" s="25" t="n">
        <v>8000</v>
      </c>
      <c r="C6" s="23" t="inlineStr">
        <is>
          <t>Сигурен край</t>
        </is>
      </c>
      <c r="D6" s="23" t="inlineStr">
        <is>
          <t>Да</t>
        </is>
      </c>
      <c r="E6" s="27">
        <f>IF(AND(N(B6)&gt;0,$B$19&gt;0),B6/$B$19,"")</f>
        <v>0.47058823529411764</v>
      </c>
    </row>
    <row r="7">
      <c r="A7" s="23" t="inlineStr">
        <is>
          <t>ДЦК (държавни облигации)</t>
        </is>
      </c>
      <c r="B7" s="25" t="n">
        <v>0</v>
      </c>
      <c r="C7" s="22" t="n"/>
      <c r="D7" s="22" t="n"/>
      <c r="E7" s="27" t="str">
        <f>IF(AND(N(B7)&gt;0,$B$19&gt;0),B7/$B$19,"")</f>
        <v/>
      </c>
    </row>
    <row r="8">
      <c r="A8" s="23" t="inlineStr">
        <is>
          <t>Злато</t>
        </is>
      </c>
      <c r="B8" s="25" t="n">
        <v>0</v>
      </c>
      <c r="C8" s="22" t="n"/>
      <c r="D8" s="22" t="n"/>
      <c r="E8" s="27" t="str">
        <f>IF(AND(N(B8)&gt;0,$B$19&gt;0),B8/$B$19,"")</f>
        <v/>
      </c>
    </row>
    <row r="9">
      <c r="A9" s="23" t="inlineStr">
        <is>
          <t>Акции на АДСИЦ</t>
        </is>
      </c>
      <c r="B9" s="25" t="n">
        <v>0</v>
      </c>
      <c r="C9" s="22" t="n"/>
      <c r="D9" s="22" t="n"/>
      <c r="E9" s="27" t="str">
        <f>IF(AND(N(B9)&gt;0,$B$19&gt;0),B9/$B$19,"")</f>
        <v/>
      </c>
    </row>
    <row r="10">
      <c r="A10" s="23" t="inlineStr">
        <is>
          <t>P2P кредити</t>
        </is>
      </c>
      <c r="B10" s="25" t="n">
        <v>500</v>
      </c>
      <c r="C10" s="23" t="inlineStr">
        <is>
          <t>Рисков край</t>
        </is>
      </c>
      <c r="D10" s="23" t="inlineStr">
        <is>
          <t>Не</t>
        </is>
      </c>
      <c r="E10" s="27">
        <f>IF(AND(N(B10)&gt;0,$B$19&gt;0),B10/$B$19,"")</f>
        <v>0.029411764705882353</v>
      </c>
    </row>
    <row r="11">
      <c r="A11" s="23" t="inlineStr">
        <is>
          <t>Криптоактиви</t>
        </is>
      </c>
      <c r="B11" s="25" t="n">
        <v>0</v>
      </c>
      <c r="C11" s="22" t="n"/>
      <c r="D11" s="22" t="n"/>
      <c r="E11" s="27" t="str">
        <f>IF(AND(N(B11)&gt;0,$B$19&gt;0),B11/$B$19,"")</f>
        <v/>
      </c>
    </row>
    <row r="12">
      <c r="A12" s="23" t="inlineStr">
        <is>
          <t>Акции на отделни компании</t>
        </is>
      </c>
      <c r="B12" s="25" t="n">
        <v>0</v>
      </c>
      <c r="C12" s="22" t="n"/>
      <c r="D12" s="22" t="n"/>
      <c r="E12" s="27" t="str">
        <f>IF(AND(N(B12)&gt;0,$B$19&gt;0),B12/$B$19,"")</f>
        <v/>
      </c>
    </row>
    <row r="13">
      <c r="A13" s="23" t="inlineStr">
        <is>
          <t>Кола</t>
        </is>
      </c>
      <c r="B13" s="25" t="n">
        <v>7000</v>
      </c>
      <c r="C13" s="23" t="inlineStr">
        <is>
          <t>Не се брои</t>
        </is>
      </c>
      <c r="D13" s="23" t="inlineStr">
        <is>
          <t>Не</t>
        </is>
      </c>
      <c r="E13" s="27">
        <f>IF(AND(N(B13)&gt;0,$B$19&gt;0),B13/$B$19,"")</f>
        <v>0.4117647058823529</v>
      </c>
    </row>
    <row r="14">
      <c r="A14" s="23" t="inlineStr">
        <is>
          <t>Други</t>
        </is>
      </c>
      <c r="B14" s="25" t="n">
        <v>0</v>
      </c>
      <c r="C14" s="22" t="n"/>
      <c r="D14" s="22" t="n"/>
      <c r="E14" s="27" t="str">
        <f>IF(AND(N(B14)&gt;0,$B$19&gt;0),B14/$B$19,"")</f>
        <v/>
      </c>
    </row>
    <row r="15">
      <c r="A15" s="22" t="n"/>
      <c r="B15" s="25" t="n"/>
      <c r="C15" s="22" t="n"/>
      <c r="D15" s="22" t="n"/>
      <c r="E15" s="27" t="str">
        <f>IF(AND(N(B15)&gt;0,$B$19&gt;0),B15/$B$19,"")</f>
        <v/>
      </c>
    </row>
    <row r="16">
      <c r="A16" s="22" t="n"/>
      <c r="B16" s="25" t="n"/>
      <c r="C16" s="22" t="n"/>
      <c r="D16" s="22" t="n"/>
      <c r="E16" s="27" t="str">
        <f>IF(AND(N(B16)&gt;0,$B$19&gt;0),B16/$B$19,"")</f>
        <v/>
      </c>
    </row>
    <row r="17">
      <c r="A17" s="22" t="n"/>
      <c r="B17" s="25" t="n"/>
      <c r="C17" s="22" t="n"/>
      <c r="D17" s="22" t="n"/>
      <c r="E17" s="27" t="str">
        <f>IF(AND(N(B17)&gt;0,$B$19&gt;0),B17/$B$19,"")</f>
        <v/>
      </c>
    </row>
    <row r="18">
      <c r="A18" s="22" t="n"/>
      <c r="B18" s="25" t="n"/>
      <c r="C18" s="22" t="n"/>
      <c r="D18" s="22" t="n"/>
      <c r="E18" s="27" t="str">
        <f>IF(AND(N(B18)&gt;0,$B$19&gt;0),B18/$B$19,"")</f>
        <v/>
      </c>
    </row>
    <row r="19" ht="18.52" customHeight="1">
      <c r="A19" s="15" t="inlineStr">
        <is>
          <t>Общо активи</t>
        </is>
      </c>
      <c r="B19" s="26">
        <f>SUM(B5:B18)</f>
        <v>17000</v>
      </c>
    </row>
    <row r="21">
      <c r="A21" s="17" t="inlineStr">
        <is>
          <t>Пасив</t>
        </is>
      </c>
      <c r="B21" s="17" t="inlineStr">
        <is>
          <t>Остатък</t>
        </is>
      </c>
    </row>
    <row r="22">
      <c r="A22" s="23" t="inlineStr">
        <is>
          <t>Кредитна карта</t>
        </is>
      </c>
      <c r="B22" s="25" t="n">
        <v>800</v>
      </c>
    </row>
    <row r="23">
      <c r="A23" s="23" t="inlineStr">
        <is>
          <t>Потребителски кредит</t>
        </is>
      </c>
      <c r="B23" s="25" t="n">
        <v>3000</v>
      </c>
    </row>
    <row r="24">
      <c r="A24" s="23" t="inlineStr">
        <is>
          <t>Лизинг</t>
        </is>
      </c>
      <c r="B24" s="25" t="n">
        <v>0</v>
      </c>
    </row>
    <row r="25">
      <c r="A25" s="23" t="inlineStr">
        <is>
          <t>Ипотека</t>
        </is>
      </c>
      <c r="B25" s="25" t="n">
        <v>0</v>
      </c>
    </row>
    <row r="26">
      <c r="A26" s="22" t="n"/>
      <c r="B26" s="25" t="n"/>
    </row>
    <row r="27" ht="18.52" customHeight="1">
      <c r="A27" s="15" t="inlineStr">
        <is>
          <t>Общо пасиви</t>
        </is>
      </c>
      <c r="B27" s="26">
        <f>SUM(B22:B26)</f>
        <v>3800</v>
      </c>
    </row>
    <row r="29" ht="18.52" customHeight="1">
      <c r="A29" s="15" t="inlineStr">
        <is>
          <t>Нетна стойност</t>
        </is>
      </c>
      <c r="B29" s="11">
        <f>B19-B27</f>
        <v>13200</v>
      </c>
    </row>
    <row r="30" ht="18.52" customHeight="1">
      <c r="A30" s="5" t="inlineStr">
        <is>
          <t>Ликвидни активи</t>
        </is>
      </c>
      <c r="B30" s="26">
        <f>SUMIF(D5:D18,"Да",B5:B18)</f>
        <v>9500</v>
      </c>
    </row>
  </sheetData>
  <mergeCells count="2">
    <mergeCell ref="A2:E2"/>
    <mergeCell ref="A1:E1"/>
  </mergeCells>
  <dataValidations count="2">
    <dataValidation sqref="C5:C18" showDropDown="0" showInputMessage="0" showErrorMessage="0" allowBlank="1" errorTitle="Непозволена стойност" error="Избери от списъка." promptTitle="Подсказка" prompt="По книгата (гл. 13–14), примерно. Сигурен край: депозит, ДЦК, злато, утвърдени АДСИЦ — но и те не са без риск. Рисков край: крипто, P2P, стартъпи. Не се брои: кола, жилището, в което живееш." type="list">
      <formula1>"Сигурен край,Среден,Рисков край,Не се брои"</formula1>
    </dataValidation>
    <dataValidation sqref="D5:D18" showDropDown="0" showInputMessage="0" showErrorMessage="0" allowBlank="1" errorTitle="Непозволена стойност" error="Избери от списъка." type="list">
      <formula1>"Да,Не"</formula1>
    </dataValidation>
  </dataValidations>
  <pageMargins left="0.75" right="0.75" top="1" bottom="1" header="0.5" footer="0.5"/>
  <pageSetup orientation="portrait" fitToHeight="0"/>
</worksheet>
</file>

<file path=xl/worksheets/sheet5.xml><?xml version="1.0" encoding="utf-8"?>
<worksheet xmlns="http://schemas.openxmlformats.org/spreadsheetml/2006/main">
  <sheetPr>
    <outlinePr summaryBelow="1" summaryRight="1"/>
    <pageSetUpPr fitToPage="1"/>
  </sheetPr>
  <dimension ref="A1:D36"/>
  <sheetViews>
    <sheetView showGridLines="0" tabSelected="0" zoomScale="110" workbookViewId="0">
      <selection activeCell="A1" sqref="A1"/>
    </sheetView>
  </sheetViews>
  <sheetFormatPr baseColWidth="8" defaultRowHeight="15"/>
  <cols>
    <col width="54" customWidth="1" min="1" max="1"/>
    <col width="15" customWidth="1" min="2" max="2"/>
    <col width="12" customWidth="1" min="3" max="3"/>
    <col width="52" customWidth="1" min="4" max="4"/>
  </cols>
  <sheetData>
    <row r="1" ht="27.76" customHeight="1">
      <c r="A1" s="1" t="inlineStr">
        <is>
          <t>„Утрешният ден“ — последното упражнение от глава 14</t>
        </is>
      </c>
    </row>
    <row r="2" ht="17.2" customHeight="1">
      <c r="A2" s="14" t="inlineStr">
        <is>
          <t>Книгата: „Създай своя Excel файл или използвай тетрадка“. Ето го.</t>
        </is>
      </c>
    </row>
    <row r="4" ht="24" customHeight="1">
      <c r="A4" s="3" t="inlineStr">
        <is>
          <t>1. Откъде тръгваш</t>
        </is>
      </c>
    </row>
    <row r="5" ht="18.52" customHeight="1">
      <c r="A5" s="5" t="inlineStr">
        <is>
          <t>Нетна стойност</t>
        </is>
      </c>
      <c r="B5" s="26">
        <f>'Нетна стойност'!B29</f>
        <v>13200</v>
      </c>
    </row>
    <row r="6" ht="18.52" customHeight="1">
      <c r="A6" s="5" t="inlineStr">
        <is>
          <t>Харчиш на месец (средно)</t>
        </is>
      </c>
      <c r="B6" s="26">
        <f>'Разходи'!E17</f>
        <v>1455.0000000000002</v>
      </c>
    </row>
    <row r="7" ht="18.52" customHeight="1">
      <c r="A7" s="5" t="inlineStr">
        <is>
          <t>Доход на месец (средно)</t>
        </is>
      </c>
      <c r="B7" s="26">
        <f>'Разходи'!E5</f>
        <v>1700</v>
      </c>
    </row>
    <row r="8" ht="18.52" customHeight="1">
      <c r="A8" s="5" t="inlineStr">
        <is>
          <t>Остават на месец</t>
        </is>
      </c>
      <c r="B8" s="26">
        <f>'Разходи'!E18</f>
        <v>244.99999999999977</v>
      </c>
    </row>
    <row r="10" ht="24" customHeight="1">
      <c r="A10" s="3" t="inlineStr">
        <is>
          <t>2. Колко ще отделяш за инвестиции</t>
        </is>
      </c>
    </row>
    <row r="11" ht="18.52" customHeight="1">
      <c r="A11" s="5" t="inlineStr">
        <is>
          <t>Процент от дохода</t>
        </is>
      </c>
      <c r="B11" s="28" t="n">
        <v>0.1</v>
      </c>
      <c r="D11" s="14" t="inlineStr">
        <is>
          <t>Книгата: поне 10–20 %.</t>
        </is>
      </c>
    </row>
    <row r="12" ht="18.52" customHeight="1">
      <c r="A12" s="15" t="inlineStr">
        <is>
          <t>Сума на месец</t>
        </is>
      </c>
      <c r="B12" s="11">
        <f>B7*N(B11)</f>
        <v>170</v>
      </c>
      <c r="D12" s="29" t="str">
        <f>IF(B12&gt;B8,"Повече е от парите, които ти остават — виж разходите.","")</f>
        <v/>
      </c>
    </row>
    <row r="14" ht="24" customHeight="1">
      <c r="A14" s="3" t="inlineStr">
        <is>
          <t>3. Фондът за спешни случаи (преди всяка инвестиция)</t>
        </is>
      </c>
    </row>
    <row r="15" ht="18.52" customHeight="1">
      <c r="A15" s="5" t="inlineStr">
        <is>
          <t>Основни разходи на месец</t>
        </is>
      </c>
      <c r="B15" s="25" t="n">
        <v>900</v>
      </c>
      <c r="D15" s="14" t="inlineStr">
        <is>
          <t>Само необходимото: жилище, храна, сметки, транспорт, вноски.</t>
        </is>
      </c>
    </row>
    <row r="16" ht="18.52" customHeight="1">
      <c r="A16" s="5" t="inlineStr">
        <is>
          <t>Фонд за 3 месеца (минимумът)</t>
        </is>
      </c>
      <c r="B16" s="26">
        <f>N(B15)*3</f>
        <v>2700</v>
      </c>
    </row>
    <row r="17" ht="18.52" customHeight="1">
      <c r="A17" s="5" t="inlineStr">
        <is>
          <t>Фонд за 6 месеца (горната граница)</t>
        </is>
      </c>
      <c r="B17" s="26">
        <f>N(B15)*6</f>
        <v>5400</v>
      </c>
    </row>
    <row r="18" ht="18.52" customHeight="1">
      <c r="A18" s="5" t="inlineStr">
        <is>
          <t>Отделени за фонда в момента</t>
        </is>
      </c>
      <c r="B18" s="25" t="n">
        <v>2000</v>
      </c>
    </row>
    <row r="19" ht="18.52" customHeight="1">
      <c r="A19" s="15" t="inlineStr">
        <is>
          <t>Липсват до минимума</t>
        </is>
      </c>
      <c r="B19" s="11">
        <f>MAX(0,B16-N(B18))</f>
        <v>700</v>
      </c>
    </row>
    <row r="20" ht="33.04000000000001" customHeight="1">
      <c r="A20" s="5" t="inlineStr">
        <is>
          <t>Месеци до минимума, ако отделяш всичко, което ти остава на месец</t>
        </is>
      </c>
      <c r="B20" s="30">
        <f>IF(B19=0,0,IF(B8&gt;0,B19/B8,"—"))</f>
        <v>2.85714285714286</v>
      </c>
    </row>
    <row r="22" ht="24" customHeight="1">
      <c r="A22" s="3" t="inlineStr">
        <is>
          <t>4. Твоята „Щанга“ (глава 13)</t>
        </is>
      </c>
    </row>
    <row r="23">
      <c r="A23" s="17" t="inlineStr"/>
      <c r="B23" s="17" t="inlineStr">
        <is>
          <t>Сума</t>
        </is>
      </c>
      <c r="C23" s="17" t="inlineStr">
        <is>
          <t>Дял</t>
        </is>
      </c>
    </row>
    <row r="24" ht="18.52" customHeight="1">
      <c r="A24" s="5" t="inlineStr">
        <is>
          <t>Сигурен край</t>
        </is>
      </c>
      <c r="B24" s="26">
        <f>SUMIF('Нетна стойност'!C5:C18,"Сигурен край",'Нетна стойност'!B5:B18)</f>
        <v>9500</v>
      </c>
      <c r="C24" s="24">
        <f>IF($B$27&gt;0,B24/$B$27,"")</f>
        <v>0.95</v>
      </c>
    </row>
    <row r="25" ht="18.52" customHeight="1">
      <c r="A25" s="5" t="inlineStr">
        <is>
          <t>Средни (по книгата — за преразпределение)</t>
        </is>
      </c>
      <c r="B25" s="26">
        <f>SUMIF('Нетна стойност'!C5:C18,"Среден",'Нетна стойност'!B5:B18)</f>
        <v>0</v>
      </c>
      <c r="C25" s="24">
        <f>IF($B$27&gt;0,B25/$B$27,"")</f>
        <v>0</v>
      </c>
    </row>
    <row r="26" ht="18.52" customHeight="1">
      <c r="A26" s="5" t="inlineStr">
        <is>
          <t>Рисков край</t>
        </is>
      </c>
      <c r="B26" s="26">
        <f>SUMIF('Нетна стойност'!C5:C18,"Рисков край",'Нетна стойност'!B5:B18)</f>
        <v>500</v>
      </c>
      <c r="C26" s="24">
        <f>IF($B$27&gt;0,B26/$B$27,"")</f>
        <v>0.05</v>
      </c>
    </row>
    <row r="27" ht="18.52" customHeight="1">
      <c r="A27" s="15" t="inlineStr">
        <is>
          <t>Общо за „Щангата“</t>
        </is>
      </c>
      <c r="B27" s="26">
        <f>SUM(B24:B26)</f>
        <v>10000</v>
      </c>
    </row>
    <row r="28" ht="33.04000000000001" customHeight="1">
      <c r="A28" s="5" t="inlineStr">
        <is>
          <t>Праг на болката: колко можеш да загубиш, без да промениш живота си</t>
        </is>
      </c>
      <c r="B28" s="28" t="n">
        <v>0.1</v>
      </c>
      <c r="D28" s="14" t="inlineStr">
        <is>
          <t>Книгата: обичайно 10–20 %; ако си по-консервативен — започни с 10 %.</t>
        </is>
      </c>
    </row>
    <row r="29" ht="34" customHeight="1">
      <c r="A29" s="15" t="inlineStr">
        <is>
          <t>Какво показва</t>
        </is>
      </c>
      <c r="B29" s="12" t="str">
        <f>IF(B27=0,"Отбележи активите в „Нетна стойност“.",IF(C26&gt;0.2,"Рисковата част е над 20 % — над горната граница на „Щангата“ в книгата (глава 13 дава 20 % като пример за праг за корекция). Дали и как да промениш нещо, решаваш ти.",IF(N(C26)&gt;N(B28),"Рисковата част е над прага ти на болката.",IF(N(C25)&gt;0,"Имаш „средни“ активи — книгата предлага план за преразпределението им.",IF(C26&lt;0.1,"Рисковата част е под 10 % — по-предпазливо от „Щангата“ в книгата (80–90 % в сигурния край, 10–20 % в рисковия).","В рамките на „Щангата“ от книгата: 80–90 % в сигурния край, 10–20 % в рисковия.")))))</f>
        <v>Рисковата част е под 10 % — по-предпазливо от „Щангата“ в книгата (80–90 % в сигурния край, 10–20 % в рисковия).</v>
      </c>
      <c r="C29" s="31" t="n"/>
      <c r="D29" s="32" t="n"/>
    </row>
    <row r="31" ht="24" customHeight="1">
      <c r="A31" s="3" t="inlineStr">
        <is>
          <t>5. Първата стъпка и автоматизацията</t>
        </is>
      </c>
    </row>
    <row r="32" ht="18.52" customHeight="1">
      <c r="A32" s="5" t="inlineStr">
        <is>
          <t>Каква е първата стъпка</t>
        </is>
      </c>
      <c r="B32" s="22" t="n"/>
      <c r="C32" s="33" t="n"/>
      <c r="D32" s="34" t="n"/>
    </row>
    <row r="33" ht="18.52" customHeight="1">
      <c r="A33" s="5" t="inlineStr">
        <is>
          <t>Сума</t>
        </is>
      </c>
      <c r="B33" s="25" t="n"/>
    </row>
    <row r="34" ht="18.52" customHeight="1">
      <c r="A34" s="5" t="inlineStr">
        <is>
          <t>Дата</t>
        </is>
      </c>
      <c r="B34" s="35" t="n"/>
    </row>
    <row r="35" ht="18.52" customHeight="1">
      <c r="A35" s="5" t="inlineStr">
        <is>
          <t>Автоматичен превод — на кое число от месеца</t>
        </is>
      </c>
      <c r="B35" s="36" t="n"/>
      <c r="D35" s="14" t="inlineStr">
        <is>
          <t>Книгата: в деня след заплатата.</t>
        </is>
      </c>
    </row>
    <row r="36" ht="18.52" customHeight="1">
      <c r="A36" s="5" t="inlineStr">
        <is>
          <t>Автоматичен превод — сума</t>
        </is>
      </c>
      <c r="B36" s="26">
        <f>B12</f>
        <v>170</v>
      </c>
    </row>
  </sheetData>
  <mergeCells count="9">
    <mergeCell ref="A1:D1"/>
    <mergeCell ref="A31:D31"/>
    <mergeCell ref="A22:D22"/>
    <mergeCell ref="A4:D4"/>
    <mergeCell ref="B32:D32"/>
    <mergeCell ref="A2:D2"/>
    <mergeCell ref="B29:D29"/>
    <mergeCell ref="A10:D10"/>
    <mergeCell ref="A14:D14"/>
  </mergeCells>
  <pageMargins left="0.75" right="0.75" top="1" bottom="1" header="0.5" footer="0.5"/>
  <pageSetup orientation="portrait" fitToHeight="0"/>
</worksheet>
</file>

<file path=xl/worksheets/sheet6.xml><?xml version="1.0" encoding="utf-8"?>
<worksheet xmlns="http://schemas.openxmlformats.org/spreadsheetml/2006/main">
  <sheetPr>
    <outlinePr summaryBelow="1" summaryRight="1"/>
    <pageSetUpPr fitToPage="1"/>
  </sheetPr>
  <dimension ref="A1:C14"/>
  <sheetViews>
    <sheetView showGridLines="0" tabSelected="0" zoomScale="110" workbookViewId="0">
      <selection activeCell="A1" sqref="A1"/>
    </sheetView>
  </sheetViews>
  <sheetFormatPr baseColWidth="8" defaultRowHeight="15"/>
  <cols>
    <col width="30" customWidth="1" min="1" max="1"/>
    <col width="30" customWidth="1" min="2" max="2"/>
    <col width="30" customWidth="1" min="3" max="3"/>
  </cols>
  <sheetData>
    <row r="1" ht="27.76" customHeight="1">
      <c r="A1" s="37" t="inlineStr">
        <is>
          <t>ДЕКЛАРАЦИЯ ЗА ФИНАНСОВА НЕЗАВИСИМОСТ</t>
        </is>
      </c>
    </row>
    <row r="2" ht="30.4" customHeight="1">
      <c r="A2" s="14" t="inlineStr">
        <is>
          <t>От глава 14. Попълни името си, разпечатай листа, подпиши и го сложи на видно място — на хладилника или на бюрото.</t>
        </is>
      </c>
    </row>
    <row r="4" ht="18.52" customHeight="1">
      <c r="A4" s="5" t="inlineStr">
        <is>
          <t>Аз,</t>
        </is>
      </c>
      <c r="B4" s="22" t="n"/>
      <c r="C4" s="34" t="n"/>
    </row>
    <row r="6" ht="33.04000000000001" customHeight="1">
      <c r="A6" s="5" t="inlineStr">
        <is>
          <t>осъзнавам, че финансовото ми бъдеще е изцяло моя отговорност. Отказвам да бъда жертва на инфлацията, лошите политически решения и банковите такси.</t>
        </is>
      </c>
    </row>
    <row r="8" ht="33.04000000000001" customHeight="1">
      <c r="A8" s="5" t="inlineStr">
        <is>
          <t>Задължавам се да инвестирам всеки месец</t>
        </is>
      </c>
      <c r="B8" s="26">
        <f>'Утрешният ден'!B12</f>
        <v>170</v>
      </c>
    </row>
    <row r="9" ht="47.56" customHeight="1">
      <c r="A9" s="5" t="inlineStr">
        <is>
          <t>в изграждането на моя антикрехък портфейл. Ще спазвам дисциплината на сложната лихва. Няма да се поддавам на паника при кризи, нито на алчност при балони. Аз строя машина за богатство, която ще служи на мен и на моето семейство.</t>
        </is>
      </c>
    </row>
    <row r="12" ht="18.52" customHeight="1">
      <c r="A12" s="5" t="inlineStr">
        <is>
          <t>Дата:</t>
        </is>
      </c>
      <c r="B12" s="35" t="n"/>
    </row>
    <row r="14" ht="33.04000000000001" customHeight="1">
      <c r="A14" s="5" t="inlineStr">
        <is>
          <t>Подпис: ______________________________</t>
        </is>
      </c>
    </row>
  </sheetData>
  <mergeCells count="5">
    <mergeCell ref="A1:C1"/>
    <mergeCell ref="A6:C6"/>
    <mergeCell ref="A9:C9"/>
    <mergeCell ref="B4:C4"/>
    <mergeCell ref="A2:C2"/>
  </mergeCells>
  <pageMargins left="0.75" right="0.75" top="1" bottom="1" header="0.5" footer="0.5"/>
  <pageSetup orientation="portrait"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Инвестиции (investicii.bg)</dc:creator>
  <dc:title xmlns:dc="http://purl.org/dc/elements/1.1/">Планът за 90 дни</dc:title>
  <dc:subject xmlns:dc="http://purl.org/dc/elements/1.1/">Глава 14 на „Алтернативните инвестиции“: одитът, фундаментът, цифровата застраховка и автоматизацията</dc:subject>
  <dc:language xmlns:dc="http://purl.org/dc/elements/1.1/">bg-BG</dc:language>
  <dcterms:created xmlns:dcterms="http://purl.org/dc/terms/" xmlns:xsi="http://www.w3.org/2001/XMLSchema-instance" xsi:type="dcterms:W3CDTF">2026-10-04T12:00:00Z</dcterms:created>
  <dcterms:modified xmlns:dcterms="http://purl.org/dc/terms/" xmlns:xsi="http://www.w3.org/2001/XMLSchema-instance" xsi:type="dcterms:W3CDTF">2026-10-15T21:17:15Z</dcterms:modified>
  <cp:lastModifiedBy>Инвестиции (investicii.bg)</cp:lastModifiedBy>
  <cp:keywords>investicii.bg; Мартин Горданов; лични финанси; таблица</cp:keywords>
</cp:coreProperties>
</file>